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52" windowHeight="8448" activeTab="0"/>
  </bookViews>
  <sheets>
    <sheet name="ALFAPREV PGBL e IR anual" sheetId="1" r:id="rId1"/>
  </sheets>
  <definedNames>
    <definedName name="_xlnm.Print_Area" localSheetId="0">'ALFAPREV PGBL e IR anual'!$A$1:$H$41</definedName>
    <definedName name="Z_B631328D_E865_4563_B2BA_B8266FDE4F68_.wvu.Cols" localSheetId="0" hidden="1">'ALFAPREV PGBL e IR anual'!#REF!</definedName>
    <definedName name="Z_B631328D_E865_4563_B2BA_B8266FDE4F68_.wvu.PrintArea" localSheetId="0" hidden="1">'ALFAPREV PGBL e IR anual'!$B$1:$G$41</definedName>
    <definedName name="Z_B631328D_E865_4563_B2BA_B8266FDE4F68_.wvu.Rows" localSheetId="0" hidden="1">'ALFAPREV PGBL e IR anual'!#REF!,'ALFAPREV PGBL e IR anual'!$7:$7,'ALFAPREV PGBL e IR anual'!$13:$13,'ALFAPREV PGBL e IR anual'!$15:$15,'ALFAPREV PGBL e IR anual'!#REF!,'ALFAPREV PGBL e IR anual'!#REF!,'ALFAPREV PGBL e IR anual'!#REF!,'ALFAPREV PGBL e IR anual'!#REF!,'ALFAPREV PGBL e IR anual'!$24:$24,'ALFAPREV PGBL e IR anual'!$31:$31,'ALFAPREV PGBL e IR anual'!#REF!,'ALFAPREV PGBL e IR anual'!$34:$34</definedName>
  </definedNames>
  <calcPr fullCalcOnLoad="1"/>
</workbook>
</file>

<file path=xl/sharedStrings.xml><?xml version="1.0" encoding="utf-8"?>
<sst xmlns="http://schemas.openxmlformats.org/spreadsheetml/2006/main" count="42" uniqueCount="41">
  <si>
    <t>Aporte adicional no ALFAPREV PGBL para atingir a dedução máxima</t>
  </si>
  <si>
    <t>Contribuições para o ALFAPREV PGBL</t>
  </si>
  <si>
    <t>Dedução máxima relativa à Previdência Privada</t>
  </si>
  <si>
    <t>Total</t>
  </si>
  <si>
    <t>12% da renda bruta anual</t>
  </si>
  <si>
    <t>anual</t>
  </si>
  <si>
    <t>Renda Bruta Anual</t>
  </si>
  <si>
    <t>Para contratar seu ALFAPREV PGBL, ou efetuar aporte adicional, entre em contato com a Alfa Previdência e solicite boleto para efetuar o aporte do valor desejado.</t>
  </si>
  <si>
    <t>Aporte adicional para o ALFAPREV PGBL</t>
  </si>
  <si>
    <t>mensal</t>
  </si>
  <si>
    <t>Previdência Privada (ALFAPREV PGBL)</t>
  </si>
  <si>
    <t>Deduções</t>
  </si>
  <si>
    <t>Dependentes de IR</t>
  </si>
  <si>
    <t>Essa renda bruta é mensal ou anual ?</t>
  </si>
  <si>
    <t>Imposto de Renda anual devido</t>
  </si>
  <si>
    <t>Os valores desta simulação são meramente informativos. Os valores de sua Declaração Anual de Ajuste devem ser calculados através das regras definidas pela RFB/MF.</t>
  </si>
  <si>
    <t xml:space="preserve">                                                 INVISTA NO ALFAPREV PGBL E USUFRUA REDUÇÃO NO IR DEVIDO</t>
  </si>
  <si>
    <t>situação atual</t>
  </si>
  <si>
    <t>com aporte adicional</t>
  </si>
  <si>
    <t>Qual é a sua Renda Bruta* ?</t>
  </si>
  <si>
    <r>
      <t xml:space="preserve">Base de Cálculo IR anual devido </t>
    </r>
    <r>
      <rPr>
        <sz val="11"/>
        <color indexed="8"/>
        <rFont val="Calibri"/>
        <family val="2"/>
      </rPr>
      <t>(considerando as deduções acima)</t>
    </r>
  </si>
  <si>
    <t>REDUÇÃO ADICIONAL NO IMPOSTO ANUAL DEVIDO</t>
  </si>
  <si>
    <t>Alíquota</t>
  </si>
  <si>
    <t>Parcela a deduzir do imposto</t>
  </si>
  <si>
    <t>Dedução por dependente =&gt;</t>
  </si>
  <si>
    <t>mês</t>
  </si>
  <si>
    <t>ano</t>
  </si>
  <si>
    <t>Exercício</t>
  </si>
  <si>
    <t>ano-calendário</t>
  </si>
  <si>
    <t>Base de cálculo anual em R$</t>
  </si>
  <si>
    <t>em diante</t>
  </si>
  <si>
    <t>Para mais informações, consulte a Alfa Previdência - telefone (11) 3175-5170, e-mail previdencia@alfaseg.com.br</t>
  </si>
  <si>
    <t>* Rendimentos do trabalho (remunerações fixas e variáveis, sem incluir o 13º salário e PLR), rendimentos de aluguéis, pensão judicial, resultado tributado da atividade rural, etc</t>
  </si>
  <si>
    <t>A dedução das contribuições efetuadas para a Previdência Privada na Declaração Anual de Ajuste é previsto no Modelo de Declaração Completo e você deve contribuir para a Previdência Oficial.</t>
  </si>
  <si>
    <t>Já efetuadas em 2019</t>
  </si>
  <si>
    <t>Já programadas até 30/12/2019</t>
  </si>
  <si>
    <t>DECLARAÇÃO ANUAL DE AJUSTE - IRPF 2020 ANO BASE 2019</t>
  </si>
  <si>
    <r>
      <t xml:space="preserve">Contribuições para o ALFAPREV PGBL em 2019 </t>
    </r>
    <r>
      <rPr>
        <sz val="11"/>
        <color indexed="8"/>
        <rFont val="Calibri"/>
        <family val="2"/>
      </rPr>
      <t>(já efetuadas ou já programadas)</t>
    </r>
  </si>
  <si>
    <t>Contribuições para a Previdência Oficial (em 2019)</t>
  </si>
  <si>
    <t>Despesas Médicas (em 2019)</t>
  </si>
  <si>
    <t>versão de 17/01/2019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</si>
</sst>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.0"/>
    <numFmt numFmtId="179" formatCode="&quot;Nº dependentes         &quot;\ 00"/>
    <numFmt numFmtId="180" formatCode="&quot;Nº dependentes                    &quot;\ 00"/>
    <numFmt numFmtId="181" formatCode="#,##0.000"/>
    <numFmt numFmtId="182" formatCode="0.00_);\(0.00\)"/>
    <numFmt numFmtId="183" formatCode="00"/>
    <numFmt numFmtId="184" formatCode="#,##0.0_);\(#,##0.0\)"/>
    <numFmt numFmtId="185" formatCode="&quot;Aporte = R$&quot;\ #,##0.00"/>
    <numFmt numFmtId="186" formatCode="&quot;Aporte de R$&quot;\ #,##0.00"/>
    <numFmt numFmtId="187" formatCode="&quot;R$&quot;\ #,##0.00"/>
    <numFmt numFmtId="188" formatCode="&quot;Aporte de R$&quot;\ #,##0.0"/>
    <numFmt numFmtId="189" formatCode="&quot;Aporte de R$&quot;\ #,##0"/>
    <numFmt numFmtId="190" formatCode="&quot;R$ &quot;#,##0"/>
    <numFmt numFmtId="191" formatCode="&quot;máximo de R$&quot;\ #,##0"/>
    <numFmt numFmtId="192" formatCode="&quot;Aporte de&quot;\ &quot;R$ &quot;#,##0"/>
    <numFmt numFmtId="193" formatCode="&quot;R$&quot;\ #,##0"/>
    <numFmt numFmtId="194" formatCode="&quot;Aporte de R$ &quot;#,##0_);\(#,##0\)"/>
    <numFmt numFmtId="195" formatCode="&quot;com aporte de R$ &quot;#,##0_);\(#,##0\)"/>
    <numFmt numFmtId="196" formatCode="&quot;com aporte de &quot;#,##0_);\(#,##0\)"/>
    <numFmt numFmtId="197" formatCode="0\ &quot;dependente(s)&quot;"/>
    <numFmt numFmtId="198" formatCode="&quot;aporte de R$ &quot;#,##0_);\(#,##0\)"/>
    <numFmt numFmtId="199" formatCode="0.0%"/>
    <numFmt numFmtId="200" formatCode="&quot;(&quot;0.0%&quot;)&quot;"/>
  </numFmts>
  <fonts count="6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color indexed="9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8"/>
      <color indexed="10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  <font>
      <b/>
      <sz val="10"/>
      <color indexed="48"/>
      <name val="Calibri"/>
      <family val="2"/>
    </font>
    <font>
      <b/>
      <sz val="8"/>
      <color indexed="48"/>
      <name val="Calibri"/>
      <family val="2"/>
    </font>
    <font>
      <b/>
      <sz val="14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sz val="8.5"/>
      <color indexed="8"/>
      <name val="Calibri"/>
      <family val="2"/>
    </font>
    <font>
      <b/>
      <sz val="16"/>
      <color indexed="9"/>
      <name val="Calibri"/>
      <family val="2"/>
    </font>
    <font>
      <sz val="7"/>
      <color indexed="9"/>
      <name val="Calibri"/>
      <family val="2"/>
    </font>
    <font>
      <sz val="11"/>
      <color indexed="12"/>
      <name val="Calibri"/>
      <family val="2"/>
    </font>
    <font>
      <sz val="11"/>
      <name val="Calibri"/>
      <family val="2"/>
    </font>
    <font>
      <b/>
      <sz val="7"/>
      <color indexed="8"/>
      <name val="Calibri"/>
      <family val="2"/>
    </font>
    <font>
      <b/>
      <sz val="7"/>
      <color indexed="9"/>
      <name val="Calibri"/>
      <family val="2"/>
    </font>
    <font>
      <sz val="7"/>
      <name val="Calibri"/>
      <family val="2"/>
    </font>
    <font>
      <b/>
      <sz val="13"/>
      <color indexed="9"/>
      <name val="Calibri"/>
      <family val="2"/>
    </font>
    <font>
      <sz val="11"/>
      <color indexed="62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16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164" fontId="26" fillId="33" borderId="0" xfId="62" applyNumberFormat="1" applyFont="1" applyFill="1" applyBorder="1" applyAlignment="1" applyProtection="1">
      <alignment horizontal="center" vertical="center"/>
      <protection hidden="1" locked="0"/>
    </xf>
    <xf numFmtId="37" fontId="26" fillId="33" borderId="0" xfId="62" applyNumberFormat="1" applyFont="1" applyFill="1" applyBorder="1" applyAlignment="1" applyProtection="1">
      <alignment horizontal="center" vertical="center"/>
      <protection hidden="1" locked="0"/>
    </xf>
    <xf numFmtId="197" fontId="26" fillId="33" borderId="0" xfId="0" applyNumberFormat="1" applyFont="1" applyFill="1" applyBorder="1" applyAlignment="1" applyProtection="1">
      <alignment horizontal="center" vertical="center"/>
      <protection hidden="1" locked="0"/>
    </xf>
    <xf numFmtId="0" fontId="10" fillId="34" borderId="0" xfId="0" applyFont="1" applyFill="1" applyBorder="1" applyAlignment="1" applyProtection="1">
      <alignment vertical="center"/>
      <protection hidden="1"/>
    </xf>
    <xf numFmtId="0" fontId="5" fillId="35" borderId="0" xfId="0" applyFont="1" applyFill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6" fillId="35" borderId="0" xfId="0" applyFont="1" applyFill="1" applyBorder="1" applyAlignment="1" applyProtection="1">
      <alignment vertical="center"/>
      <protection hidden="1"/>
    </xf>
    <xf numFmtId="3" fontId="6" fillId="35" borderId="0" xfId="62" applyNumberFormat="1" applyFont="1" applyFill="1" applyBorder="1" applyAlignment="1" applyProtection="1">
      <alignment horizontal="center" vertical="center"/>
      <protection hidden="1"/>
    </xf>
    <xf numFmtId="0" fontId="15" fillId="35" borderId="0" xfId="0" applyFont="1" applyFill="1" applyBorder="1" applyAlignment="1" applyProtection="1">
      <alignment horizontal="left" vertical="center"/>
      <protection hidden="1"/>
    </xf>
    <xf numFmtId="0" fontId="8" fillId="35" borderId="0" xfId="0" applyFont="1" applyFill="1" applyBorder="1" applyAlignment="1" applyProtection="1">
      <alignment vertical="center"/>
      <protection hidden="1"/>
    </xf>
    <xf numFmtId="3" fontId="9" fillId="35" borderId="0" xfId="62" applyNumberFormat="1" applyFont="1" applyFill="1" applyBorder="1" applyAlignment="1" applyProtection="1">
      <alignment horizontal="center" vertical="center"/>
      <protection hidden="1"/>
    </xf>
    <xf numFmtId="0" fontId="10" fillId="35" borderId="0" xfId="0" applyFont="1" applyFill="1" applyBorder="1" applyAlignment="1" applyProtection="1">
      <alignment vertical="center"/>
      <protection hidden="1"/>
    </xf>
    <xf numFmtId="0" fontId="8" fillId="35" borderId="0" xfId="0" applyFont="1" applyFill="1" applyBorder="1" applyAlignment="1" applyProtection="1">
      <alignment horizontal="center" vertical="center"/>
      <protection hidden="1"/>
    </xf>
    <xf numFmtId="0" fontId="7" fillId="35" borderId="0" xfId="0" applyFont="1" applyFill="1" applyBorder="1" applyAlignment="1" applyProtection="1">
      <alignment vertical="center"/>
      <protection hidden="1"/>
    </xf>
    <xf numFmtId="37" fontId="6" fillId="35" borderId="0" xfId="62" applyNumberFormat="1" applyFont="1" applyFill="1" applyBorder="1" applyAlignment="1" applyProtection="1">
      <alignment horizontal="center" vertical="center"/>
      <protection hidden="1"/>
    </xf>
    <xf numFmtId="37" fontId="9" fillId="35" borderId="0" xfId="62" applyNumberFormat="1" applyFont="1" applyFill="1" applyBorder="1" applyAlignment="1" applyProtection="1">
      <alignment horizontal="center" vertical="center"/>
      <protection hidden="1"/>
    </xf>
    <xf numFmtId="0" fontId="24" fillId="34" borderId="0" xfId="0" applyFont="1" applyFill="1" applyBorder="1" applyAlignment="1" applyProtection="1">
      <alignment vertical="center"/>
      <protection hidden="1"/>
    </xf>
    <xf numFmtId="0" fontId="27" fillId="35" borderId="0" xfId="0" applyFont="1" applyFill="1" applyBorder="1" applyAlignment="1" applyProtection="1">
      <alignment vertical="center"/>
      <protection hidden="1"/>
    </xf>
    <xf numFmtId="0" fontId="24" fillId="35" borderId="0" xfId="0" applyFont="1" applyFill="1" applyBorder="1" applyAlignment="1" applyProtection="1">
      <alignment vertical="center"/>
      <protection hidden="1"/>
    </xf>
    <xf numFmtId="37" fontId="24" fillId="35" borderId="0" xfId="62" applyNumberFormat="1" applyFont="1" applyFill="1" applyBorder="1" applyAlignment="1" applyProtection="1">
      <alignment horizontal="center" vertical="center"/>
      <protection hidden="1"/>
    </xf>
    <xf numFmtId="37" fontId="28" fillId="35" borderId="0" xfId="62" applyNumberFormat="1" applyFont="1" applyFill="1" applyBorder="1" applyAlignment="1" applyProtection="1">
      <alignment horizontal="center" vertical="center"/>
      <protection hidden="1"/>
    </xf>
    <xf numFmtId="0" fontId="29" fillId="35" borderId="0" xfId="0" applyFont="1" applyFill="1" applyBorder="1" applyAlignment="1" applyProtection="1">
      <alignment vertical="center"/>
      <protection hidden="1"/>
    </xf>
    <xf numFmtId="0" fontId="29" fillId="0" borderId="0" xfId="0" applyFont="1" applyBorder="1" applyAlignment="1" applyProtection="1">
      <alignment vertical="center"/>
      <protection hidden="1"/>
    </xf>
    <xf numFmtId="0" fontId="33" fillId="35" borderId="0" xfId="0" applyFont="1" applyFill="1" applyBorder="1" applyAlignment="1" applyProtection="1">
      <alignment horizontal="center" vertical="center"/>
      <protection hidden="1"/>
    </xf>
    <xf numFmtId="37" fontId="19" fillId="35" borderId="0" xfId="62" applyNumberFormat="1" applyFont="1" applyFill="1" applyBorder="1" applyAlignment="1" applyProtection="1">
      <alignment horizontal="left" vertical="center"/>
      <protection hidden="1"/>
    </xf>
    <xf numFmtId="37" fontId="20" fillId="35" borderId="0" xfId="62" applyNumberFormat="1" applyFont="1" applyFill="1" applyBorder="1" applyAlignment="1" applyProtection="1">
      <alignment horizontal="center" vertical="center"/>
      <protection hidden="1"/>
    </xf>
    <xf numFmtId="0" fontId="17" fillId="35" borderId="0" xfId="0" applyFont="1" applyFill="1" applyBorder="1" applyAlignment="1" applyProtection="1">
      <alignment vertical="center"/>
      <protection hidden="1"/>
    </xf>
    <xf numFmtId="39" fontId="20" fillId="35" borderId="0" xfId="62" applyNumberFormat="1" applyFont="1" applyFill="1" applyBorder="1" applyAlignment="1" applyProtection="1">
      <alignment horizontal="center" vertical="center"/>
      <protection hidden="1"/>
    </xf>
    <xf numFmtId="0" fontId="15" fillId="35" borderId="0" xfId="0" applyFont="1" applyFill="1" applyBorder="1" applyAlignment="1" applyProtection="1">
      <alignment horizontal="center" vertical="center"/>
      <protection hidden="1"/>
    </xf>
    <xf numFmtId="164" fontId="15" fillId="35" borderId="0" xfId="62" applyNumberFormat="1" applyFont="1" applyFill="1" applyBorder="1" applyAlignment="1" applyProtection="1">
      <alignment horizontal="center" vertical="center"/>
      <protection hidden="1"/>
    </xf>
    <xf numFmtId="0" fontId="19" fillId="35" borderId="0" xfId="0" applyFont="1" applyFill="1" applyBorder="1" applyAlignment="1" applyProtection="1">
      <alignment vertical="center"/>
      <protection hidden="1"/>
    </xf>
    <xf numFmtId="0" fontId="17" fillId="35" borderId="0" xfId="0" applyFont="1" applyFill="1" applyBorder="1" applyAlignment="1" applyProtection="1">
      <alignment horizontal="right" vertical="center"/>
      <protection hidden="1"/>
    </xf>
    <xf numFmtId="37" fontId="17" fillId="35" borderId="0" xfId="62" applyNumberFormat="1" applyFont="1" applyFill="1" applyBorder="1" applyAlignment="1" applyProtection="1">
      <alignment horizontal="center" vertical="center"/>
      <protection hidden="1"/>
    </xf>
    <xf numFmtId="39" fontId="17" fillId="35" borderId="0" xfId="62" applyNumberFormat="1" applyFont="1" applyFill="1" applyBorder="1" applyAlignment="1" applyProtection="1">
      <alignment horizontal="center" vertical="center"/>
      <protection hidden="1"/>
    </xf>
    <xf numFmtId="0" fontId="12" fillId="35" borderId="0" xfId="0" applyFont="1" applyFill="1" applyBorder="1" applyAlignment="1" applyProtection="1">
      <alignment vertical="center"/>
      <protection hidden="1"/>
    </xf>
    <xf numFmtId="0" fontId="13" fillId="35" borderId="0" xfId="0" applyFont="1" applyFill="1" applyBorder="1" applyAlignment="1" applyProtection="1">
      <alignment horizontal="right" vertical="center"/>
      <protection hidden="1"/>
    </xf>
    <xf numFmtId="37" fontId="12" fillId="35" borderId="0" xfId="62" applyNumberFormat="1" applyFont="1" applyFill="1" applyBorder="1" applyAlignment="1" applyProtection="1">
      <alignment horizontal="center" vertical="center"/>
      <protection hidden="1"/>
    </xf>
    <xf numFmtId="39" fontId="12" fillId="35" borderId="0" xfId="62" applyNumberFormat="1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Border="1" applyAlignment="1" applyProtection="1">
      <alignment horizontal="left" vertical="center"/>
      <protection hidden="1"/>
    </xf>
    <xf numFmtId="164" fontId="4" fillId="36" borderId="0" xfId="62" applyNumberFormat="1" applyFont="1" applyFill="1" applyBorder="1" applyAlignment="1" applyProtection="1">
      <alignment horizontal="center" vertical="center"/>
      <protection hidden="1"/>
    </xf>
    <xf numFmtId="37" fontId="15" fillId="37" borderId="0" xfId="62" applyNumberFormat="1" applyFont="1" applyFill="1" applyBorder="1" applyAlignment="1" applyProtection="1">
      <alignment horizontal="center" vertical="center"/>
      <protection hidden="1"/>
    </xf>
    <xf numFmtId="37" fontId="15" fillId="35" borderId="0" xfId="62" applyNumberFormat="1" applyFont="1" applyFill="1" applyBorder="1" applyAlignment="1" applyProtection="1">
      <alignment horizontal="center" vertical="center"/>
      <protection hidden="1"/>
    </xf>
    <xf numFmtId="164" fontId="16" fillId="37" borderId="0" xfId="62" applyNumberFormat="1" applyFont="1" applyFill="1" applyBorder="1" applyAlignment="1" applyProtection="1">
      <alignment horizontal="center" vertical="center"/>
      <protection hidden="1"/>
    </xf>
    <xf numFmtId="164" fontId="16" fillId="35" borderId="0" xfId="62" applyNumberFormat="1" applyFont="1" applyFill="1" applyBorder="1" applyAlignment="1" applyProtection="1">
      <alignment horizontal="center" vertical="center"/>
      <protection hidden="1"/>
    </xf>
    <xf numFmtId="4" fontId="16" fillId="37" borderId="0" xfId="62" applyNumberFormat="1" applyFont="1" applyFill="1" applyBorder="1" applyAlignment="1" applyProtection="1">
      <alignment horizontal="center" vertical="center"/>
      <protection hidden="1"/>
    </xf>
    <xf numFmtId="4" fontId="8" fillId="35" borderId="0" xfId="62" applyNumberFormat="1" applyFont="1" applyFill="1" applyBorder="1" applyAlignment="1" applyProtection="1">
      <alignment horizontal="center" vertical="center"/>
      <protection hidden="1"/>
    </xf>
    <xf numFmtId="0" fontId="17" fillId="35" borderId="0" xfId="0" applyFont="1" applyFill="1" applyBorder="1" applyAlignment="1" applyProtection="1">
      <alignment horizontal="left" vertical="center"/>
      <protection hidden="1"/>
    </xf>
    <xf numFmtId="0" fontId="18" fillId="35" borderId="0" xfId="0" applyFont="1" applyFill="1" applyBorder="1" applyAlignment="1" applyProtection="1">
      <alignment horizontal="left" vertical="center"/>
      <protection hidden="1"/>
    </xf>
    <xf numFmtId="0" fontId="25" fillId="35" borderId="0" xfId="0" applyFont="1" applyFill="1" applyBorder="1" applyAlignment="1" applyProtection="1">
      <alignment horizontal="left" vertical="center"/>
      <protection hidden="1"/>
    </xf>
    <xf numFmtId="164" fontId="18" fillId="37" borderId="0" xfId="62" applyNumberFormat="1" applyFont="1" applyFill="1" applyBorder="1" applyAlignment="1" applyProtection="1">
      <alignment horizontal="center" vertical="center"/>
      <protection hidden="1"/>
    </xf>
    <xf numFmtId="164" fontId="18" fillId="35" borderId="0" xfId="62" applyNumberFormat="1" applyFont="1" applyFill="1" applyBorder="1" applyAlignment="1" applyProtection="1">
      <alignment horizontal="center" vertical="center"/>
      <protection hidden="1"/>
    </xf>
    <xf numFmtId="197" fontId="31" fillId="35" borderId="0" xfId="0" applyNumberFormat="1" applyFont="1" applyFill="1" applyBorder="1" applyAlignment="1" applyProtection="1">
      <alignment horizontal="center" vertical="center"/>
      <protection hidden="1"/>
    </xf>
    <xf numFmtId="164" fontId="26" fillId="37" borderId="0" xfId="62" applyNumberFormat="1" applyFont="1" applyFill="1" applyBorder="1" applyAlignment="1" applyProtection="1">
      <alignment horizontal="center" vertical="center"/>
      <protection hidden="1"/>
    </xf>
    <xf numFmtId="0" fontId="15" fillId="35" borderId="0" xfId="0" applyFont="1" applyFill="1" applyBorder="1" applyAlignment="1" applyProtection="1">
      <alignment vertical="center"/>
      <protection hidden="1"/>
    </xf>
    <xf numFmtId="37" fontId="20" fillId="37" borderId="0" xfId="62" applyNumberFormat="1" applyFont="1" applyFill="1" applyBorder="1" applyAlignment="1" applyProtection="1">
      <alignment horizontal="center" vertical="center"/>
      <protection hidden="1"/>
    </xf>
    <xf numFmtId="164" fontId="15" fillId="37" borderId="0" xfId="62" applyNumberFormat="1" applyFont="1" applyFill="1" applyBorder="1" applyAlignment="1" applyProtection="1">
      <alignment horizontal="center" vertical="center"/>
      <protection hidden="1"/>
    </xf>
    <xf numFmtId="0" fontId="24" fillId="34" borderId="0" xfId="0" applyFont="1" applyFill="1" applyBorder="1" applyAlignment="1" applyProtection="1">
      <alignment horizontal="right" vertical="center"/>
      <protection hidden="1"/>
    </xf>
    <xf numFmtId="0" fontId="5" fillId="35" borderId="0" xfId="0" applyFont="1" applyFill="1" applyBorder="1" applyAlignment="1" applyProtection="1">
      <alignment horizontal="center" vertical="center"/>
      <protection hidden="1"/>
    </xf>
    <xf numFmtId="0" fontId="10" fillId="35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4" fontId="5" fillId="35" borderId="0" xfId="0" applyNumberFormat="1" applyFont="1" applyFill="1" applyBorder="1" applyAlignment="1" applyProtection="1">
      <alignment horizontal="center" vertical="center"/>
      <protection hidden="1"/>
    </xf>
    <xf numFmtId="199" fontId="5" fillId="35" borderId="0" xfId="51" applyNumberFormat="1" applyFont="1" applyFill="1" applyBorder="1" applyAlignment="1" applyProtection="1">
      <alignment horizontal="center" vertical="center"/>
      <protection hidden="1"/>
    </xf>
    <xf numFmtId="0" fontId="34" fillId="35" borderId="0" xfId="0" applyFont="1" applyFill="1" applyBorder="1" applyAlignment="1" applyProtection="1">
      <alignment horizontal="center" vertical="center"/>
      <protection hidden="1"/>
    </xf>
    <xf numFmtId="0" fontId="35" fillId="35" borderId="0" xfId="0" applyFont="1" applyFill="1" applyBorder="1" applyAlignment="1" applyProtection="1">
      <alignment horizontal="right" vertical="center"/>
      <protection hidden="1"/>
    </xf>
    <xf numFmtId="0" fontId="35" fillId="35" borderId="0" xfId="0" applyFont="1" applyFill="1" applyBorder="1" applyAlignment="1" applyProtection="1">
      <alignment horizontal="left" vertical="center"/>
      <protection hidden="1"/>
    </xf>
    <xf numFmtId="4" fontId="34" fillId="35" borderId="0" xfId="0" applyNumberFormat="1" applyFont="1" applyFill="1" applyBorder="1" applyAlignment="1" applyProtection="1">
      <alignment horizontal="center" vertical="center"/>
      <protection hidden="1"/>
    </xf>
    <xf numFmtId="0" fontId="22" fillId="35" borderId="0" xfId="0" applyFont="1" applyFill="1" applyBorder="1" applyAlignment="1" applyProtection="1">
      <alignment horizontal="left" vertical="center"/>
      <protection hidden="1"/>
    </xf>
    <xf numFmtId="0" fontId="15" fillId="35" borderId="0" xfId="0" applyFont="1" applyFill="1" applyBorder="1" applyAlignment="1" applyProtection="1">
      <alignment horizontal="left" vertical="center"/>
      <protection hidden="1"/>
    </xf>
    <xf numFmtId="0" fontId="16" fillId="35" borderId="0" xfId="0" applyFont="1" applyFill="1" applyBorder="1" applyAlignment="1" applyProtection="1">
      <alignment horizontal="left" vertical="center"/>
      <protection hidden="1"/>
    </xf>
    <xf numFmtId="0" fontId="34" fillId="35" borderId="0" xfId="0" applyFont="1" applyFill="1" applyBorder="1" applyAlignment="1" applyProtection="1">
      <alignment horizontal="center" vertical="center"/>
      <protection hidden="1"/>
    </xf>
    <xf numFmtId="0" fontId="23" fillId="34" borderId="0" xfId="0" applyFont="1" applyFill="1" applyBorder="1" applyAlignment="1" applyProtection="1">
      <alignment horizontal="center" vertical="center" wrapText="1"/>
      <protection hidden="1"/>
    </xf>
    <xf numFmtId="0" fontId="11" fillId="35" borderId="0" xfId="0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Border="1" applyAlignment="1" applyProtection="1">
      <alignment horizontal="center" vertical="center"/>
      <protection hidden="1"/>
    </xf>
    <xf numFmtId="164" fontId="30" fillId="36" borderId="0" xfId="62" applyNumberFormat="1" applyFont="1" applyFill="1" applyBorder="1" applyAlignment="1" applyProtection="1">
      <alignment horizontal="center" vertical="center"/>
      <protection hidden="1"/>
    </xf>
    <xf numFmtId="0" fontId="14" fillId="34" borderId="0" xfId="0" applyFont="1" applyFill="1" applyBorder="1" applyAlignment="1" applyProtection="1">
      <alignment horizontal="center" vertical="center"/>
      <protection hidden="1"/>
    </xf>
    <xf numFmtId="198" fontId="21" fillId="38" borderId="0" xfId="62" applyNumberFormat="1" applyFont="1" applyFill="1" applyBorder="1" applyAlignment="1" applyProtection="1">
      <alignment horizontal="center" vertical="center"/>
      <protection hidden="1" locked="0"/>
    </xf>
    <xf numFmtId="0" fontId="21" fillId="35" borderId="0" xfId="0" applyFont="1" applyFill="1" applyBorder="1" applyAlignment="1" applyProtection="1">
      <alignment horizontal="left" vertical="center"/>
      <protection hidden="1"/>
    </xf>
    <xf numFmtId="37" fontId="32" fillId="37" borderId="0" xfId="62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1</xdr:row>
      <xdr:rowOff>28575</xdr:rowOff>
    </xdr:from>
    <xdr:to>
      <xdr:col>2</xdr:col>
      <xdr:colOff>638175</xdr:colOff>
      <xdr:row>2</xdr:row>
      <xdr:rowOff>28575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76200"/>
          <a:ext cx="13525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AN114"/>
  <sheetViews>
    <sheetView tabSelected="1" zoomScalePageLayoutView="0" workbookViewId="0" topLeftCell="A1">
      <selection activeCell="E5" sqref="E5"/>
    </sheetView>
  </sheetViews>
  <sheetFormatPr defaultColWidth="9.140625" defaultRowHeight="12.75" customHeight="1"/>
  <cols>
    <col min="1" max="1" width="3.7109375" style="12" customWidth="1"/>
    <col min="2" max="2" width="10.7109375" style="6" customWidth="1"/>
    <col min="3" max="4" width="26.7109375" style="6" customWidth="1"/>
    <col min="5" max="5" width="15.7109375" style="6" customWidth="1"/>
    <col min="6" max="6" width="25.7109375" style="6" customWidth="1"/>
    <col min="7" max="7" width="26.7109375" style="6" customWidth="1"/>
    <col min="8" max="8" width="3.7109375" style="12" customWidth="1"/>
    <col min="9" max="28" width="9.140625" style="5" customWidth="1"/>
    <col min="29" max="16384" width="9.140625" style="6" customWidth="1"/>
  </cols>
  <sheetData>
    <row r="1" spans="1:8" ht="3.75" customHeight="1">
      <c r="A1" s="4"/>
      <c r="B1" s="71" t="s">
        <v>16</v>
      </c>
      <c r="C1" s="71"/>
      <c r="D1" s="71"/>
      <c r="E1" s="71"/>
      <c r="F1" s="71"/>
      <c r="G1" s="71"/>
      <c r="H1" s="4"/>
    </row>
    <row r="2" spans="1:34" ht="21.75" customHeight="1">
      <c r="A2" s="4"/>
      <c r="B2" s="71"/>
      <c r="C2" s="71"/>
      <c r="D2" s="71"/>
      <c r="E2" s="71"/>
      <c r="F2" s="71"/>
      <c r="G2" s="71"/>
      <c r="H2" s="4"/>
      <c r="AC2" s="5"/>
      <c r="AD2" s="5"/>
      <c r="AE2" s="5"/>
      <c r="AF2" s="5"/>
      <c r="AG2" s="5"/>
      <c r="AH2" s="5"/>
    </row>
    <row r="3" spans="1:34" ht="6" customHeight="1">
      <c r="A3" s="4"/>
      <c r="B3" s="71"/>
      <c r="C3" s="71"/>
      <c r="D3" s="71"/>
      <c r="E3" s="71"/>
      <c r="F3" s="71"/>
      <c r="G3" s="71"/>
      <c r="H3" s="4"/>
      <c r="AC3" s="5"/>
      <c r="AD3" s="5"/>
      <c r="AE3" s="5"/>
      <c r="AF3" s="5"/>
      <c r="AG3" s="5"/>
      <c r="AH3" s="5"/>
    </row>
    <row r="4" spans="1:34" ht="6" customHeight="1" hidden="1">
      <c r="A4" s="4"/>
      <c r="B4" s="7"/>
      <c r="C4" s="7"/>
      <c r="D4" s="7"/>
      <c r="E4" s="7"/>
      <c r="F4" s="8"/>
      <c r="G4" s="8"/>
      <c r="H4" s="4"/>
      <c r="AC4" s="5"/>
      <c r="AD4" s="5"/>
      <c r="AE4" s="5"/>
      <c r="AF4" s="5"/>
      <c r="AG4" s="5"/>
      <c r="AH4" s="5"/>
    </row>
    <row r="5" spans="1:40" ht="18" customHeight="1">
      <c r="A5" s="4"/>
      <c r="B5" s="68" t="s">
        <v>19</v>
      </c>
      <c r="C5" s="68"/>
      <c r="D5" s="68"/>
      <c r="E5" s="1">
        <v>100000</v>
      </c>
      <c r="F5" s="10">
        <f>IF(E5&gt;0,""," ")</f>
      </c>
      <c r="G5" s="10"/>
      <c r="H5" s="4"/>
      <c r="R5" s="10"/>
      <c r="S5" s="11">
        <f>IF(AND(F5="",F6=""),IF(OR(E6="M",E6="Mensal"),12*E5,IF(OR(E6="A",E6="Anual"),E5)),"")</f>
        <v>100000</v>
      </c>
      <c r="T5" s="12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</row>
    <row r="6" spans="1:34" ht="12.75" customHeight="1">
      <c r="A6" s="4"/>
      <c r="B6" s="68" t="s">
        <v>13</v>
      </c>
      <c r="C6" s="68"/>
      <c r="D6" s="68"/>
      <c r="E6" s="2" t="s">
        <v>5</v>
      </c>
      <c r="F6" s="13">
        <f>IF(OR(E6="M",E6="A",E6="Mensal",E6="Anual"),""," ")</f>
      </c>
      <c r="G6" s="11"/>
      <c r="H6" s="4"/>
      <c r="AC6" s="5"/>
      <c r="AD6" s="5"/>
      <c r="AE6" s="5"/>
      <c r="AF6" s="5"/>
      <c r="AG6" s="5"/>
      <c r="AH6" s="5"/>
    </row>
    <row r="7" spans="1:34" ht="6" customHeight="1" hidden="1">
      <c r="A7" s="4"/>
      <c r="B7" s="7"/>
      <c r="C7" s="7"/>
      <c r="D7" s="7"/>
      <c r="E7" s="14"/>
      <c r="F7" s="15"/>
      <c r="G7" s="16"/>
      <c r="H7" s="4"/>
      <c r="AC7" s="5"/>
      <c r="AD7" s="5"/>
      <c r="AE7" s="5"/>
      <c r="AF7" s="5"/>
      <c r="AG7" s="5"/>
      <c r="AH7" s="5"/>
    </row>
    <row r="8" spans="1:34" ht="15.75" customHeight="1">
      <c r="A8" s="4"/>
      <c r="B8" s="67" t="s">
        <v>32</v>
      </c>
      <c r="C8" s="67"/>
      <c r="D8" s="67"/>
      <c r="E8" s="67"/>
      <c r="F8" s="67"/>
      <c r="G8" s="67"/>
      <c r="H8" s="4"/>
      <c r="AC8" s="5"/>
      <c r="AD8" s="5"/>
      <c r="AE8" s="5"/>
      <c r="AF8" s="5"/>
      <c r="AG8" s="5"/>
      <c r="AH8" s="5"/>
    </row>
    <row r="9" spans="1:34" s="23" customFormat="1" ht="6" customHeight="1">
      <c r="A9" s="17"/>
      <c r="B9" s="18"/>
      <c r="C9" s="18"/>
      <c r="D9" s="18"/>
      <c r="E9" s="19" t="s">
        <v>5</v>
      </c>
      <c r="F9" s="20" t="s">
        <v>9</v>
      </c>
      <c r="G9" s="21"/>
      <c r="H9" s="17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</row>
    <row r="10" spans="1:34" ht="12.75" customHeight="1">
      <c r="A10" s="4"/>
      <c r="B10" s="68" t="s">
        <v>1</v>
      </c>
      <c r="C10" s="68"/>
      <c r="D10" s="24" t="s">
        <v>34</v>
      </c>
      <c r="E10" s="1">
        <v>0</v>
      </c>
      <c r="F10" s="25">
        <f>IF(E10&lt;0," ","")</f>
      </c>
      <c r="G10" s="26" t="str">
        <f>IF(AND(F5="",F6="",F10="",F11=""),"OK","ERRO")</f>
        <v>OK</v>
      </c>
      <c r="H10" s="4"/>
      <c r="AC10" s="5"/>
      <c r="AD10" s="5"/>
      <c r="AE10" s="5"/>
      <c r="AF10" s="5"/>
      <c r="AG10" s="5"/>
      <c r="AH10" s="5"/>
    </row>
    <row r="11" spans="1:34" ht="12.75" customHeight="1">
      <c r="A11" s="4"/>
      <c r="B11" s="27"/>
      <c r="C11" s="27"/>
      <c r="D11" s="24" t="s">
        <v>35</v>
      </c>
      <c r="E11" s="1">
        <v>0</v>
      </c>
      <c r="F11" s="25">
        <f>IF(E11&lt;0," ","")</f>
      </c>
      <c r="G11" s="28"/>
      <c r="H11" s="4"/>
      <c r="AC11" s="5"/>
      <c r="AD11" s="5"/>
      <c r="AE11" s="5"/>
      <c r="AF11" s="5"/>
      <c r="AG11" s="5"/>
      <c r="AH11" s="5"/>
    </row>
    <row r="12" spans="1:8" ht="12.75" customHeight="1">
      <c r="A12" s="4"/>
      <c r="B12" s="27"/>
      <c r="C12" s="27"/>
      <c r="D12" s="29" t="s">
        <v>3</v>
      </c>
      <c r="E12" s="30">
        <f>IF(G10="OK",E10+E11,"")</f>
        <v>0</v>
      </c>
      <c r="F12" s="31">
        <f>IF(G10="OK",IF(E12&gt;E14,"você já atingiu a dedução máxima",""),"")</f>
      </c>
      <c r="G12" s="28"/>
      <c r="H12" s="4"/>
    </row>
    <row r="13" spans="1:8" ht="6" customHeight="1">
      <c r="A13" s="4"/>
      <c r="B13" s="27"/>
      <c r="C13" s="27"/>
      <c r="D13" s="27"/>
      <c r="E13" s="32"/>
      <c r="F13" s="33"/>
      <c r="G13" s="34"/>
      <c r="H13" s="4"/>
    </row>
    <row r="14" spans="1:8" ht="15.75" customHeight="1">
      <c r="A14" s="4"/>
      <c r="B14" s="68" t="s">
        <v>2</v>
      </c>
      <c r="C14" s="68"/>
      <c r="D14" s="68"/>
      <c r="E14" s="30">
        <f>IF(G10="OK",12%*S5,"")</f>
        <v>12000</v>
      </c>
      <c r="F14" s="69" t="s">
        <v>4</v>
      </c>
      <c r="G14" s="69"/>
      <c r="H14" s="4"/>
    </row>
    <row r="15" spans="1:8" ht="12.75" customHeight="1" hidden="1">
      <c r="A15" s="4"/>
      <c r="B15" s="35" t="s">
        <v>0</v>
      </c>
      <c r="C15" s="35"/>
      <c r="D15" s="35"/>
      <c r="E15" s="36"/>
      <c r="F15" s="37">
        <f>IF(AND(G10="OK",E14&gt;E12),E14-E12,0)</f>
        <v>12000</v>
      </c>
      <c r="G15" s="38"/>
      <c r="H15" s="4"/>
    </row>
    <row r="16" spans="1:8" ht="6" customHeight="1" hidden="1">
      <c r="A16" s="4"/>
      <c r="B16" s="7"/>
      <c r="C16" s="7"/>
      <c r="D16" s="7"/>
      <c r="E16" s="7"/>
      <c r="F16" s="15"/>
      <c r="G16" s="15"/>
      <c r="H16" s="4"/>
    </row>
    <row r="17" spans="1:8" ht="3.75" customHeight="1" hidden="1">
      <c r="A17" s="4"/>
      <c r="B17" s="39"/>
      <c r="C17" s="39"/>
      <c r="D17" s="39"/>
      <c r="E17" s="39"/>
      <c r="F17" s="40"/>
      <c r="G17" s="40"/>
      <c r="H17" s="4"/>
    </row>
    <row r="18" spans="1:8" ht="10.5" customHeight="1">
      <c r="A18" s="4"/>
      <c r="B18" s="75" t="s">
        <v>36</v>
      </c>
      <c r="C18" s="75"/>
      <c r="D18" s="75"/>
      <c r="E18" s="75"/>
      <c r="F18" s="75"/>
      <c r="G18" s="75"/>
      <c r="H18" s="4"/>
    </row>
    <row r="19" spans="1:8" ht="10.5" customHeight="1">
      <c r="A19" s="4"/>
      <c r="B19" s="75"/>
      <c r="C19" s="75"/>
      <c r="D19" s="75"/>
      <c r="E19" s="75"/>
      <c r="F19" s="75"/>
      <c r="G19" s="75"/>
      <c r="H19" s="4"/>
    </row>
    <row r="20" spans="1:8" ht="15.75" customHeight="1">
      <c r="A20" s="4"/>
      <c r="B20" s="68"/>
      <c r="C20" s="68"/>
      <c r="D20" s="68"/>
      <c r="E20" s="68"/>
      <c r="F20" s="41" t="s">
        <v>17</v>
      </c>
      <c r="G20" s="42" t="s">
        <v>18</v>
      </c>
      <c r="H20" s="4"/>
    </row>
    <row r="21" spans="1:8" ht="15.75" customHeight="1">
      <c r="A21" s="4"/>
      <c r="B21" s="68" t="s">
        <v>6</v>
      </c>
      <c r="C21" s="68"/>
      <c r="D21" s="68"/>
      <c r="E21" s="68"/>
      <c r="F21" s="43">
        <f>IF(G10="OK",S5,"")</f>
        <v>100000</v>
      </c>
      <c r="G21" s="44">
        <f>F21</f>
        <v>100000</v>
      </c>
      <c r="H21" s="4"/>
    </row>
    <row r="22" spans="1:8" ht="15.75" customHeight="1">
      <c r="A22" s="4"/>
      <c r="B22" s="68" t="s">
        <v>37</v>
      </c>
      <c r="C22" s="68"/>
      <c r="D22" s="68"/>
      <c r="E22" s="68"/>
      <c r="F22" s="43">
        <f>IF(G10="OK",E12,"")</f>
        <v>0</v>
      </c>
      <c r="G22" s="44">
        <f>F22</f>
        <v>0</v>
      </c>
      <c r="H22" s="4"/>
    </row>
    <row r="23" spans="1:8" ht="12.75" customHeight="1">
      <c r="A23" s="4"/>
      <c r="B23" s="77" t="s">
        <v>8</v>
      </c>
      <c r="C23" s="77"/>
      <c r="D23" s="77"/>
      <c r="E23" s="77"/>
      <c r="F23" s="78" t="str">
        <f>IF(G10="OK","sem aporte adicional","")</f>
        <v>sem aporte adicional</v>
      </c>
      <c r="G23" s="76">
        <f>IF($G$10="OK",MAX(0,E14-E12),"")</f>
        <v>12000</v>
      </c>
      <c r="H23" s="4"/>
    </row>
    <row r="24" spans="1:8" ht="12.75" customHeight="1">
      <c r="A24" s="4"/>
      <c r="B24" s="77"/>
      <c r="C24" s="77"/>
      <c r="D24" s="77"/>
      <c r="E24" s="77"/>
      <c r="F24" s="78"/>
      <c r="G24" s="76"/>
      <c r="H24" s="4"/>
    </row>
    <row r="25" spans="1:8" ht="9" customHeight="1">
      <c r="A25" s="4"/>
      <c r="B25" s="27"/>
      <c r="C25" s="27"/>
      <c r="D25" s="27"/>
      <c r="E25" s="27"/>
      <c r="F25" s="45"/>
      <c r="G25" s="46">
        <f>IF(G10="OK",IF(G23&lt;0,"valor não pode ser negativo",IF(G23&gt;F15,"você vai ultrapassar a dedução máxima","")),"")</f>
      </c>
      <c r="H25" s="4"/>
    </row>
    <row r="26" spans="1:8" ht="15.75" customHeight="1">
      <c r="A26" s="4"/>
      <c r="B26" s="9" t="s">
        <v>11</v>
      </c>
      <c r="C26" s="47" t="s">
        <v>10</v>
      </c>
      <c r="D26" s="48"/>
      <c r="E26" s="49"/>
      <c r="F26" s="50">
        <f>IF($G$10="OK",MIN($E$14,E12),"")</f>
        <v>0</v>
      </c>
      <c r="G26" s="51">
        <f>IF($G$10="OK",MAX(0,MIN($E$14,E12+G23)),"")</f>
        <v>12000</v>
      </c>
      <c r="H26" s="4"/>
    </row>
    <row r="27" spans="1:8" ht="15.75" customHeight="1">
      <c r="A27" s="4"/>
      <c r="B27" s="47"/>
      <c r="C27" s="47" t="s">
        <v>38</v>
      </c>
      <c r="D27" s="48"/>
      <c r="E27" s="49"/>
      <c r="F27" s="1">
        <v>0</v>
      </c>
      <c r="G27" s="51">
        <f>F27</f>
        <v>0</v>
      </c>
      <c r="H27" s="4"/>
    </row>
    <row r="28" spans="1:8" ht="15.75" customHeight="1">
      <c r="A28" s="4"/>
      <c r="B28" s="47"/>
      <c r="C28" s="47" t="s">
        <v>12</v>
      </c>
      <c r="D28" s="3">
        <v>0</v>
      </c>
      <c r="E28" s="52"/>
      <c r="F28" s="53">
        <f>D28*$E$54</f>
        <v>0</v>
      </c>
      <c r="G28" s="51">
        <f>F28</f>
        <v>0</v>
      </c>
      <c r="H28" s="4"/>
    </row>
    <row r="29" spans="1:8" ht="15.75" customHeight="1">
      <c r="A29" s="4"/>
      <c r="B29" s="47"/>
      <c r="C29" s="47" t="s">
        <v>39</v>
      </c>
      <c r="D29" s="48"/>
      <c r="E29" s="49"/>
      <c r="F29" s="1">
        <v>0</v>
      </c>
      <c r="G29" s="51">
        <f>F29</f>
        <v>0</v>
      </c>
      <c r="H29" s="4"/>
    </row>
    <row r="30" spans="1:8" ht="6" customHeight="1">
      <c r="A30" s="4"/>
      <c r="B30" s="47"/>
      <c r="C30" s="47"/>
      <c r="D30" s="48"/>
      <c r="E30" s="49"/>
      <c r="F30" s="49"/>
      <c r="G30" s="51"/>
      <c r="H30" s="4"/>
    </row>
    <row r="31" spans="1:8" ht="15.75" customHeight="1">
      <c r="A31" s="4"/>
      <c r="B31" s="54" t="s">
        <v>20</v>
      </c>
      <c r="C31" s="27"/>
      <c r="D31" s="27"/>
      <c r="E31" s="55">
        <f>IF($G$10="OK",IF((F21-F27-F28-F29)&lt;19645.33,0,IF((F21-F27-F28-F29)&lt;29442.01,7.5%*(F21-F27-F28-F29)-1473.4,IF((F21-F27-F28-F29)&lt;39256.57,15%*(F21-F27-F28-F29)-3681.55,IF((F21-F27-F28-F29)&lt;49051.81,22.5%*(F21-F27-F28-F29)-6625.79,27.5%*(F21-F27-F28-F29)-9078.38)))),"")</f>
        <v>18421.620000000003</v>
      </c>
      <c r="F31" s="43">
        <f>IF($G$10="OK",MAX(0,F21-MIN(E12,$E$14)-F27-F28-F29),"")</f>
        <v>100000</v>
      </c>
      <c r="G31" s="44">
        <f>IF($G$10="OK",MAX(0,G21-MAX(0,MIN(E12+G23,$E$14))-G27-G28-G29),"")</f>
        <v>88000</v>
      </c>
      <c r="H31" s="4"/>
    </row>
    <row r="32" spans="1:8" ht="15.75" customHeight="1">
      <c r="A32" s="4"/>
      <c r="B32" s="68" t="s">
        <v>14</v>
      </c>
      <c r="C32" s="68"/>
      <c r="D32" s="68"/>
      <c r="E32" s="68"/>
      <c r="F32" s="56">
        <f>IF($G$10="OK",IF(F31&lt;$C$48,0,IF(F31&lt;$C$49,7.5%*F31-$F$48,IF(F31&lt;$C$50,15%*F31-$F$49,IF(F31&lt;$C$51,22.5%*F31-$F$50,27.5%*F31-$F$51)))),"")</f>
        <v>17067.680000000004</v>
      </c>
      <c r="G32" s="56">
        <f>IF($G$10="OK",IF(G31&lt;$C$48,0,IF(G31&lt;$C$49,7.5%*G31-$F$48,IF(G31&lt;$C$50,15%*G31-$F$49,IF(G31&lt;$C$51,22.5%*G31-$F$50,27.5%*G31-$F$51)))),"")</f>
        <v>13767.680000000004</v>
      </c>
      <c r="H32" s="4"/>
    </row>
    <row r="33" spans="1:8" ht="6" customHeight="1">
      <c r="A33" s="4"/>
      <c r="B33" s="73" t="s">
        <v>21</v>
      </c>
      <c r="C33" s="73"/>
      <c r="D33" s="73"/>
      <c r="E33" s="73"/>
      <c r="F33" s="74">
        <f>IF($G$10="OK",F32-G32,"")</f>
        <v>3300</v>
      </c>
      <c r="G33" s="74"/>
      <c r="H33" s="4"/>
    </row>
    <row r="34" spans="1:8" ht="12.75" customHeight="1">
      <c r="A34" s="4"/>
      <c r="B34" s="73"/>
      <c r="C34" s="73"/>
      <c r="D34" s="73"/>
      <c r="E34" s="73"/>
      <c r="F34" s="74"/>
      <c r="G34" s="74"/>
      <c r="H34" s="4"/>
    </row>
    <row r="35" spans="1:8" ht="6" customHeight="1">
      <c r="A35" s="4"/>
      <c r="B35" s="73"/>
      <c r="C35" s="73"/>
      <c r="D35" s="73"/>
      <c r="E35" s="73"/>
      <c r="F35" s="74"/>
      <c r="G35" s="74"/>
      <c r="H35" s="4"/>
    </row>
    <row r="36" spans="1:8" ht="10.5" customHeight="1" hidden="1">
      <c r="A36" s="4"/>
      <c r="B36" s="39"/>
      <c r="C36" s="39"/>
      <c r="D36" s="39"/>
      <c r="E36" s="39"/>
      <c r="F36" s="40"/>
      <c r="G36" s="40"/>
      <c r="H36" s="4"/>
    </row>
    <row r="37" spans="1:8" ht="12" customHeight="1">
      <c r="A37" s="4"/>
      <c r="B37" s="72" t="s">
        <v>15</v>
      </c>
      <c r="C37" s="72"/>
      <c r="D37" s="72"/>
      <c r="E37" s="72"/>
      <c r="F37" s="72"/>
      <c r="G37" s="72"/>
      <c r="H37" s="4"/>
    </row>
    <row r="38" spans="1:8" ht="12" customHeight="1">
      <c r="A38" s="4"/>
      <c r="B38" s="72" t="s">
        <v>33</v>
      </c>
      <c r="C38" s="72"/>
      <c r="D38" s="72"/>
      <c r="E38" s="72"/>
      <c r="F38" s="72"/>
      <c r="G38" s="72"/>
      <c r="H38" s="4"/>
    </row>
    <row r="39" spans="1:8" ht="12" customHeight="1">
      <c r="A39" s="4"/>
      <c r="B39" s="72" t="s">
        <v>7</v>
      </c>
      <c r="C39" s="72"/>
      <c r="D39" s="72"/>
      <c r="E39" s="72"/>
      <c r="F39" s="72"/>
      <c r="G39" s="72"/>
      <c r="H39" s="4"/>
    </row>
    <row r="40" spans="1:8" ht="12" customHeight="1">
      <c r="A40" s="4"/>
      <c r="B40" s="72" t="s">
        <v>31</v>
      </c>
      <c r="C40" s="72"/>
      <c r="D40" s="72"/>
      <c r="E40" s="72"/>
      <c r="F40" s="72"/>
      <c r="G40" s="72"/>
      <c r="H40" s="4"/>
    </row>
    <row r="41" spans="1:8" ht="15.75" customHeight="1">
      <c r="A41" s="4"/>
      <c r="B41" s="4"/>
      <c r="C41" s="4"/>
      <c r="D41" s="4"/>
      <c r="E41" s="4"/>
      <c r="F41" s="4"/>
      <c r="G41" s="57" t="s">
        <v>40</v>
      </c>
      <c r="H41" s="4"/>
    </row>
    <row r="42" spans="2:7" ht="12.75" customHeight="1">
      <c r="B42" s="5"/>
      <c r="C42" s="5"/>
      <c r="D42" s="5"/>
      <c r="E42" s="5"/>
      <c r="F42" s="5"/>
      <c r="G42" s="5"/>
    </row>
    <row r="43" spans="2:7" ht="12.75" customHeight="1" hidden="1">
      <c r="B43" s="5"/>
      <c r="C43" s="5"/>
      <c r="D43" s="5"/>
      <c r="E43" s="5"/>
      <c r="F43" s="5"/>
      <c r="G43" s="5"/>
    </row>
    <row r="44" spans="2:7" ht="12.75" customHeight="1" hidden="1">
      <c r="B44" s="5"/>
      <c r="C44" s="64" t="s">
        <v>27</v>
      </c>
      <c r="D44" s="65">
        <f>F44+1</f>
        <v>2020</v>
      </c>
      <c r="E44" s="64" t="s">
        <v>28</v>
      </c>
      <c r="F44" s="65">
        <v>2019</v>
      </c>
      <c r="G44" s="5"/>
    </row>
    <row r="45" spans="1:28" s="60" customFormat="1" ht="12.75" customHeight="1" hidden="1">
      <c r="A45" s="59"/>
      <c r="B45" s="58"/>
      <c r="C45" s="58"/>
      <c r="D45" s="58"/>
      <c r="E45" s="58"/>
      <c r="F45" s="58"/>
      <c r="G45" s="58"/>
      <c r="H45" s="59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</row>
    <row r="46" spans="1:28" s="60" customFormat="1" ht="12.75" customHeight="1" hidden="1">
      <c r="A46" s="59"/>
      <c r="B46" s="58"/>
      <c r="C46" s="70" t="s">
        <v>29</v>
      </c>
      <c r="D46" s="70"/>
      <c r="E46" s="63" t="s">
        <v>22</v>
      </c>
      <c r="F46" s="63" t="s">
        <v>23</v>
      </c>
      <c r="G46" s="58"/>
      <c r="H46" s="59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</row>
    <row r="47" spans="1:28" s="60" customFormat="1" ht="12.75" customHeight="1" hidden="1">
      <c r="A47" s="59"/>
      <c r="B47" s="58"/>
      <c r="C47" s="61">
        <v>0</v>
      </c>
      <c r="D47" s="61">
        <v>22847.760000000002</v>
      </c>
      <c r="E47" s="62">
        <v>0</v>
      </c>
      <c r="F47" s="61">
        <v>0</v>
      </c>
      <c r="G47" s="58"/>
      <c r="H47" s="59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</row>
    <row r="48" spans="1:28" s="60" customFormat="1" ht="12.75" customHeight="1" hidden="1">
      <c r="A48" s="59"/>
      <c r="B48" s="58"/>
      <c r="C48" s="61">
        <v>22847.88</v>
      </c>
      <c r="D48" s="61">
        <v>33919.8</v>
      </c>
      <c r="E48" s="62">
        <v>0.075</v>
      </c>
      <c r="F48" s="61">
        <v>1713.6000000000001</v>
      </c>
      <c r="G48" s="58"/>
      <c r="H48" s="59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</row>
    <row r="49" spans="1:28" s="60" customFormat="1" ht="12.75" customHeight="1" hidden="1">
      <c r="A49" s="59"/>
      <c r="B49" s="58"/>
      <c r="C49" s="61">
        <v>33919.920000000006</v>
      </c>
      <c r="D49" s="61">
        <v>45012.600000000006</v>
      </c>
      <c r="E49" s="62">
        <v>0.15</v>
      </c>
      <c r="F49" s="61">
        <v>4257.6</v>
      </c>
      <c r="G49" s="58"/>
      <c r="H49" s="59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</row>
    <row r="50" spans="1:28" s="60" customFormat="1" ht="12.75" customHeight="1" hidden="1">
      <c r="A50" s="59"/>
      <c r="B50" s="58"/>
      <c r="C50" s="61">
        <v>45012.72</v>
      </c>
      <c r="D50" s="61">
        <v>55976.16</v>
      </c>
      <c r="E50" s="62">
        <v>0.225</v>
      </c>
      <c r="F50" s="61">
        <v>7633.5599999999995</v>
      </c>
      <c r="G50" s="58"/>
      <c r="H50" s="59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</row>
    <row r="51" spans="1:28" s="60" customFormat="1" ht="12.75" customHeight="1" hidden="1">
      <c r="A51" s="59"/>
      <c r="B51" s="58"/>
      <c r="C51" s="61">
        <v>55976.280000000006</v>
      </c>
      <c r="D51" s="61" t="s">
        <v>30</v>
      </c>
      <c r="E51" s="62">
        <v>0.275</v>
      </c>
      <c r="F51" s="61">
        <v>10432.32</v>
      </c>
      <c r="G51" s="58"/>
      <c r="H51" s="59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</row>
    <row r="52" spans="1:28" s="60" customFormat="1" ht="12.75" customHeight="1" hidden="1">
      <c r="A52" s="59"/>
      <c r="B52" s="58"/>
      <c r="C52" s="61"/>
      <c r="D52" s="61"/>
      <c r="E52" s="62"/>
      <c r="F52" s="61"/>
      <c r="G52" s="58"/>
      <c r="H52" s="59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</row>
    <row r="53" spans="1:28" s="60" customFormat="1" ht="12.75" customHeight="1" hidden="1">
      <c r="A53" s="59"/>
      <c r="B53" s="58"/>
      <c r="C53" s="66" t="s">
        <v>24</v>
      </c>
      <c r="D53" s="66" t="s">
        <v>25</v>
      </c>
      <c r="E53" s="63" t="s">
        <v>26</v>
      </c>
      <c r="F53" s="58"/>
      <c r="G53" s="58"/>
      <c r="H53" s="59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</row>
    <row r="54" spans="1:28" s="60" customFormat="1" ht="12.75" customHeight="1" hidden="1">
      <c r="A54" s="59"/>
      <c r="B54" s="58"/>
      <c r="C54" s="61"/>
      <c r="D54" s="61">
        <f>E54/12</f>
        <v>189.59</v>
      </c>
      <c r="E54" s="61">
        <v>2275.08</v>
      </c>
      <c r="F54" s="58"/>
      <c r="G54" s="58"/>
      <c r="H54" s="59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</row>
    <row r="55" spans="2:7" ht="12.75" customHeight="1" hidden="1">
      <c r="B55" s="5"/>
      <c r="C55" s="5"/>
      <c r="D55" s="5"/>
      <c r="E55" s="5"/>
      <c r="F55" s="5"/>
      <c r="G55" s="5"/>
    </row>
    <row r="56" spans="1:8" s="5" customFormat="1" ht="12.75" customHeight="1" hidden="1">
      <c r="A56" s="12"/>
      <c r="D56" s="61"/>
      <c r="H56" s="12"/>
    </row>
    <row r="57" spans="1:8" s="5" customFormat="1" ht="12.75" customHeight="1">
      <c r="A57" s="12"/>
      <c r="D57" s="61"/>
      <c r="H57" s="12"/>
    </row>
    <row r="58" spans="1:8" s="5" customFormat="1" ht="12.75" customHeight="1">
      <c r="A58" s="12"/>
      <c r="D58" s="61"/>
      <c r="H58" s="12"/>
    </row>
    <row r="59" spans="1:8" s="5" customFormat="1" ht="12.75" customHeight="1">
      <c r="A59" s="12"/>
      <c r="D59" s="61"/>
      <c r="H59" s="12"/>
    </row>
    <row r="60" spans="1:8" s="5" customFormat="1" ht="12.75" customHeight="1">
      <c r="A60" s="12"/>
      <c r="D60" s="61"/>
      <c r="H60" s="12"/>
    </row>
    <row r="61" spans="1:8" s="5" customFormat="1" ht="12.75" customHeight="1">
      <c r="A61" s="12"/>
      <c r="D61" s="61"/>
      <c r="H61" s="12"/>
    </row>
    <row r="62" spans="1:8" s="5" customFormat="1" ht="12.75" customHeight="1">
      <c r="A62" s="12"/>
      <c r="D62" s="61"/>
      <c r="H62" s="12"/>
    </row>
    <row r="63" spans="1:40" s="5" customFormat="1" ht="12.75" customHeight="1">
      <c r="A63" s="12"/>
      <c r="D63" s="61"/>
      <c r="H63" s="12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</row>
    <row r="64" spans="1:40" s="5" customFormat="1" ht="12.75" customHeight="1">
      <c r="A64" s="12"/>
      <c r="D64" s="61"/>
      <c r="H64" s="12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</row>
    <row r="65" spans="2:7" ht="12.75" customHeight="1">
      <c r="B65" s="5"/>
      <c r="C65" s="5"/>
      <c r="D65" s="61"/>
      <c r="E65" s="5"/>
      <c r="F65" s="5"/>
      <c r="G65" s="5"/>
    </row>
    <row r="66" spans="2:7" ht="12.75" customHeight="1">
      <c r="B66" s="5"/>
      <c r="C66" s="5"/>
      <c r="D66" s="61"/>
      <c r="E66" s="5"/>
      <c r="F66" s="5"/>
      <c r="G66" s="5"/>
    </row>
    <row r="67" spans="2:7" ht="12.75" customHeight="1">
      <c r="B67" s="5"/>
      <c r="C67" s="5"/>
      <c r="D67" s="61"/>
      <c r="E67" s="5"/>
      <c r="F67" s="5"/>
      <c r="G67" s="5"/>
    </row>
    <row r="68" spans="2:7" ht="12.75" customHeight="1">
      <c r="B68" s="5"/>
      <c r="C68" s="5"/>
      <c r="D68" s="61"/>
      <c r="E68" s="5"/>
      <c r="F68" s="5"/>
      <c r="G68" s="5"/>
    </row>
    <row r="69" spans="2:7" ht="12.75" customHeight="1">
      <c r="B69" s="5"/>
      <c r="C69" s="5"/>
      <c r="D69" s="61"/>
      <c r="E69" s="5"/>
      <c r="F69" s="5"/>
      <c r="G69" s="5"/>
    </row>
    <row r="70" spans="2:7" ht="12.75" customHeight="1">
      <c r="B70" s="5"/>
      <c r="C70" s="5"/>
      <c r="D70" s="61"/>
      <c r="E70" s="5"/>
      <c r="F70" s="5"/>
      <c r="G70" s="5"/>
    </row>
    <row r="71" spans="2:7" ht="12.75" customHeight="1">
      <c r="B71" s="5"/>
      <c r="C71" s="5"/>
      <c r="D71" s="61"/>
      <c r="E71" s="5"/>
      <c r="F71" s="5"/>
      <c r="G71" s="5"/>
    </row>
    <row r="72" spans="2:7" ht="12.75" customHeight="1">
      <c r="B72" s="5"/>
      <c r="C72" s="5"/>
      <c r="D72" s="5"/>
      <c r="E72" s="5"/>
      <c r="F72" s="5"/>
      <c r="G72" s="5"/>
    </row>
    <row r="73" spans="2:7" ht="12.75" customHeight="1">
      <c r="B73" s="5"/>
      <c r="C73" s="5"/>
      <c r="D73" s="5"/>
      <c r="E73" s="5"/>
      <c r="F73" s="5"/>
      <c r="G73" s="5"/>
    </row>
    <row r="74" spans="2:7" ht="12.75" customHeight="1">
      <c r="B74" s="5"/>
      <c r="C74" s="5"/>
      <c r="D74" s="5"/>
      <c r="E74" s="5"/>
      <c r="F74" s="5"/>
      <c r="G74" s="5"/>
    </row>
    <row r="75" spans="2:7" ht="12.75" customHeight="1">
      <c r="B75" s="5"/>
      <c r="C75" s="5"/>
      <c r="D75" s="5"/>
      <c r="E75" s="5"/>
      <c r="F75" s="5"/>
      <c r="G75" s="5"/>
    </row>
    <row r="76" spans="2:7" ht="12.75" customHeight="1">
      <c r="B76" s="5"/>
      <c r="C76" s="5"/>
      <c r="D76" s="5"/>
      <c r="E76" s="5"/>
      <c r="F76" s="5"/>
      <c r="G76" s="5"/>
    </row>
    <row r="77" spans="2:7" ht="12.75" customHeight="1">
      <c r="B77" s="5"/>
      <c r="C77" s="5"/>
      <c r="D77" s="5"/>
      <c r="E77" s="5"/>
      <c r="F77" s="5"/>
      <c r="G77" s="5"/>
    </row>
    <row r="78" spans="2:7" ht="12.75" customHeight="1">
      <c r="B78" s="5"/>
      <c r="C78" s="5"/>
      <c r="D78" s="5"/>
      <c r="E78" s="5"/>
      <c r="F78" s="5"/>
      <c r="G78" s="5"/>
    </row>
    <row r="79" spans="2:7" ht="12.75" customHeight="1">
      <c r="B79" s="5"/>
      <c r="C79" s="5"/>
      <c r="D79" s="5"/>
      <c r="E79" s="5"/>
      <c r="F79" s="5"/>
      <c r="G79" s="5"/>
    </row>
    <row r="80" spans="2:7" ht="12.75" customHeight="1">
      <c r="B80" s="5"/>
      <c r="C80" s="5"/>
      <c r="D80" s="5"/>
      <c r="E80" s="5"/>
      <c r="F80" s="5"/>
      <c r="G80" s="5"/>
    </row>
    <row r="81" spans="2:7" ht="12.75" customHeight="1">
      <c r="B81" s="5"/>
      <c r="C81" s="5"/>
      <c r="D81" s="5"/>
      <c r="E81" s="5"/>
      <c r="F81" s="5"/>
      <c r="G81" s="5"/>
    </row>
    <row r="82" spans="2:7" ht="12.75" customHeight="1">
      <c r="B82" s="5"/>
      <c r="C82" s="5"/>
      <c r="D82" s="5"/>
      <c r="E82" s="5"/>
      <c r="F82" s="5"/>
      <c r="G82" s="5"/>
    </row>
    <row r="83" spans="2:7" ht="12.75" customHeight="1">
      <c r="B83" s="5"/>
      <c r="C83" s="5"/>
      <c r="D83" s="5"/>
      <c r="E83" s="5"/>
      <c r="F83" s="5"/>
      <c r="G83" s="5"/>
    </row>
    <row r="84" spans="2:7" ht="12.75" customHeight="1">
      <c r="B84" s="5"/>
      <c r="C84" s="5"/>
      <c r="D84" s="5"/>
      <c r="E84" s="5"/>
      <c r="F84" s="5"/>
      <c r="G84" s="5"/>
    </row>
    <row r="85" spans="2:7" ht="12.75" customHeight="1">
      <c r="B85" s="5"/>
      <c r="C85" s="5"/>
      <c r="D85" s="5"/>
      <c r="E85" s="5"/>
      <c r="F85" s="5"/>
      <c r="G85" s="5"/>
    </row>
    <row r="86" spans="2:7" ht="12.75" customHeight="1">
      <c r="B86" s="5"/>
      <c r="C86" s="5"/>
      <c r="D86" s="5"/>
      <c r="E86" s="5"/>
      <c r="F86" s="5"/>
      <c r="G86" s="5"/>
    </row>
    <row r="87" spans="2:7" ht="12.75" customHeight="1">
      <c r="B87" s="5"/>
      <c r="C87" s="5"/>
      <c r="D87" s="5"/>
      <c r="E87" s="5"/>
      <c r="F87" s="5"/>
      <c r="G87" s="5"/>
    </row>
    <row r="88" spans="2:7" ht="12.75" customHeight="1">
      <c r="B88" s="5"/>
      <c r="C88" s="5"/>
      <c r="D88" s="5"/>
      <c r="E88" s="5"/>
      <c r="F88" s="5"/>
      <c r="G88" s="5"/>
    </row>
    <row r="89" spans="2:7" ht="12.75" customHeight="1">
      <c r="B89" s="5"/>
      <c r="C89" s="5"/>
      <c r="D89" s="5"/>
      <c r="E89" s="5"/>
      <c r="F89" s="5"/>
      <c r="G89" s="5"/>
    </row>
    <row r="90" spans="2:7" ht="12.75" customHeight="1">
      <c r="B90" s="5"/>
      <c r="C90" s="5"/>
      <c r="D90" s="5"/>
      <c r="E90" s="5"/>
      <c r="F90" s="5"/>
      <c r="G90" s="5"/>
    </row>
    <row r="91" spans="2:7" ht="12.75" customHeight="1">
      <c r="B91" s="5"/>
      <c r="C91" s="5"/>
      <c r="D91" s="5"/>
      <c r="E91" s="5"/>
      <c r="F91" s="5"/>
      <c r="G91" s="5"/>
    </row>
    <row r="92" spans="2:7" ht="12.75" customHeight="1">
      <c r="B92" s="5"/>
      <c r="C92" s="5"/>
      <c r="D92" s="5"/>
      <c r="E92" s="5"/>
      <c r="F92" s="5"/>
      <c r="G92" s="5"/>
    </row>
    <row r="93" spans="2:7" ht="12.75" customHeight="1">
      <c r="B93" s="5"/>
      <c r="C93" s="5"/>
      <c r="D93" s="5"/>
      <c r="E93" s="5"/>
      <c r="F93" s="5"/>
      <c r="G93" s="5"/>
    </row>
    <row r="94" spans="2:7" ht="12.75" customHeight="1">
      <c r="B94" s="5"/>
      <c r="C94" s="5"/>
      <c r="D94" s="5"/>
      <c r="E94" s="5"/>
      <c r="F94" s="5"/>
      <c r="G94" s="5"/>
    </row>
    <row r="95" spans="2:7" ht="12.75" customHeight="1">
      <c r="B95" s="5"/>
      <c r="C95" s="5"/>
      <c r="D95" s="5"/>
      <c r="E95" s="5"/>
      <c r="F95" s="5"/>
      <c r="G95" s="5"/>
    </row>
    <row r="96" spans="2:7" ht="12.75" customHeight="1">
      <c r="B96" s="5"/>
      <c r="C96" s="5"/>
      <c r="D96" s="5"/>
      <c r="E96" s="5"/>
      <c r="F96" s="5"/>
      <c r="G96" s="5"/>
    </row>
    <row r="97" spans="2:7" ht="12.75" customHeight="1">
      <c r="B97" s="5"/>
      <c r="C97" s="5"/>
      <c r="D97" s="5"/>
      <c r="E97" s="5"/>
      <c r="F97" s="5"/>
      <c r="G97" s="5"/>
    </row>
    <row r="98" spans="2:7" ht="12.75" customHeight="1">
      <c r="B98" s="5"/>
      <c r="C98" s="5"/>
      <c r="D98" s="5"/>
      <c r="E98" s="5"/>
      <c r="F98" s="5"/>
      <c r="G98" s="5"/>
    </row>
    <row r="99" spans="2:7" ht="12.75" customHeight="1">
      <c r="B99" s="5"/>
      <c r="C99" s="5"/>
      <c r="D99" s="5"/>
      <c r="E99" s="5"/>
      <c r="F99" s="5"/>
      <c r="G99" s="5"/>
    </row>
    <row r="100" spans="2:7" ht="12.75" customHeight="1">
      <c r="B100" s="5"/>
      <c r="C100" s="5"/>
      <c r="D100" s="5"/>
      <c r="E100" s="5"/>
      <c r="F100" s="5"/>
      <c r="G100" s="5"/>
    </row>
    <row r="101" spans="2:7" ht="12.75" customHeight="1">
      <c r="B101" s="5"/>
      <c r="C101" s="5"/>
      <c r="D101" s="5"/>
      <c r="E101" s="5"/>
      <c r="F101" s="5"/>
      <c r="G101" s="5"/>
    </row>
    <row r="102" spans="2:7" ht="12.75" customHeight="1">
      <c r="B102" s="5"/>
      <c r="C102" s="5"/>
      <c r="D102" s="5"/>
      <c r="E102" s="5"/>
      <c r="F102" s="5"/>
      <c r="G102" s="5"/>
    </row>
    <row r="103" spans="2:7" ht="12.75" customHeight="1">
      <c r="B103" s="5"/>
      <c r="C103" s="5"/>
      <c r="D103" s="5"/>
      <c r="E103" s="5"/>
      <c r="F103" s="5"/>
      <c r="G103" s="5"/>
    </row>
    <row r="104" spans="2:7" ht="12.75" customHeight="1">
      <c r="B104" s="5"/>
      <c r="C104" s="5"/>
      <c r="D104" s="5"/>
      <c r="E104" s="5"/>
      <c r="F104" s="5"/>
      <c r="G104" s="5"/>
    </row>
    <row r="105" spans="2:7" ht="12.75" customHeight="1">
      <c r="B105" s="5"/>
      <c r="C105" s="5"/>
      <c r="D105" s="5"/>
      <c r="E105" s="5"/>
      <c r="F105" s="5"/>
      <c r="G105" s="5"/>
    </row>
    <row r="106" spans="2:7" ht="12.75" customHeight="1">
      <c r="B106" s="5"/>
      <c r="C106" s="5"/>
      <c r="D106" s="5"/>
      <c r="E106" s="5"/>
      <c r="F106" s="5"/>
      <c r="G106" s="5"/>
    </row>
    <row r="107" spans="2:7" ht="12.75" customHeight="1">
      <c r="B107" s="5"/>
      <c r="C107" s="5"/>
      <c r="D107" s="5"/>
      <c r="E107" s="5"/>
      <c r="F107" s="5"/>
      <c r="G107" s="5"/>
    </row>
    <row r="108" spans="2:7" ht="12.75" customHeight="1">
      <c r="B108" s="5"/>
      <c r="C108" s="5"/>
      <c r="D108" s="5"/>
      <c r="E108" s="5"/>
      <c r="F108" s="5"/>
      <c r="G108" s="5"/>
    </row>
    <row r="109" spans="2:7" ht="12.75" customHeight="1">
      <c r="B109" s="5"/>
      <c r="C109" s="5"/>
      <c r="D109" s="5"/>
      <c r="E109" s="5"/>
      <c r="F109" s="5"/>
      <c r="G109" s="5"/>
    </row>
    <row r="110" spans="2:7" ht="12.75" customHeight="1">
      <c r="B110" s="5"/>
      <c r="C110" s="5"/>
      <c r="D110" s="5"/>
      <c r="E110" s="5"/>
      <c r="F110" s="5"/>
      <c r="G110" s="5"/>
    </row>
    <row r="111" spans="2:7" ht="12.75" customHeight="1">
      <c r="B111" s="5"/>
      <c r="C111" s="5"/>
      <c r="D111" s="5"/>
      <c r="E111" s="5"/>
      <c r="F111" s="5"/>
      <c r="G111" s="5"/>
    </row>
    <row r="112" spans="2:7" ht="12.75" customHeight="1">
      <c r="B112" s="5"/>
      <c r="C112" s="5"/>
      <c r="D112" s="5"/>
      <c r="E112" s="5"/>
      <c r="F112" s="5"/>
      <c r="G112" s="5"/>
    </row>
    <row r="113" spans="2:7" ht="12.75" customHeight="1">
      <c r="B113" s="5"/>
      <c r="C113" s="5"/>
      <c r="D113" s="5"/>
      <c r="E113" s="5"/>
      <c r="F113" s="5"/>
      <c r="G113" s="5"/>
    </row>
    <row r="114" spans="2:7" ht="12.75" customHeight="1">
      <c r="B114" s="5"/>
      <c r="C114" s="5"/>
      <c r="D114" s="5"/>
      <c r="E114" s="5"/>
      <c r="F114" s="5"/>
      <c r="G114" s="5"/>
    </row>
  </sheetData>
  <sheetProtection password="8F31" sheet="1" selectLockedCells="1"/>
  <mergeCells count="22">
    <mergeCell ref="B18:G19"/>
    <mergeCell ref="G23:G24"/>
    <mergeCell ref="B21:E21"/>
    <mergeCell ref="B23:E24"/>
    <mergeCell ref="F23:F24"/>
    <mergeCell ref="B38:G38"/>
    <mergeCell ref="B39:G39"/>
    <mergeCell ref="B40:G40"/>
    <mergeCell ref="B32:E32"/>
    <mergeCell ref="B33:E35"/>
    <mergeCell ref="F33:G35"/>
    <mergeCell ref="B37:G37"/>
    <mergeCell ref="B8:G8"/>
    <mergeCell ref="B20:E20"/>
    <mergeCell ref="B14:D14"/>
    <mergeCell ref="F14:G14"/>
    <mergeCell ref="C46:D46"/>
    <mergeCell ref="B1:G3"/>
    <mergeCell ref="B22:E22"/>
    <mergeCell ref="B5:D5"/>
    <mergeCell ref="B6:D6"/>
    <mergeCell ref="B10:C10"/>
  </mergeCells>
  <dataValidations count="4">
    <dataValidation type="decimal" operator="greaterThan" allowBlank="1" showInputMessage="1" showErrorMessage="1" sqref="E5">
      <formula1>0</formula1>
    </dataValidation>
    <dataValidation type="whole" operator="greaterThanOrEqual" allowBlank="1" showInputMessage="1" showErrorMessage="1" sqref="D28:E28">
      <formula1>0</formula1>
    </dataValidation>
    <dataValidation type="list" allowBlank="1" showInputMessage="1" showErrorMessage="1" errorTitle="Informação inválida" error="Digite &quot;mensal&quot; ou &quot;anual&quot;" sqref="E6">
      <formula1>$E$9:$F$9</formula1>
    </dataValidation>
    <dataValidation type="decimal" operator="greaterThanOrEqual" allowBlank="1" showInputMessage="1" showErrorMessage="1" sqref="F27 F29 E10:E11 G23:G24">
      <formula1>0</formula1>
    </dataValidation>
  </dataValidations>
  <printOptions horizontalCentered="1" verticalCentered="1"/>
  <pageMargins left="0.1968503937007874" right="0.1968503937007874" top="0.5905511811023623" bottom="0.5905511811023623" header="0.31496062992125984" footer="0.31496062992125984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Jacques Courbet</Manager>
  <Company>Alfa Previdência e Vida S/A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Jacques Abreu Courbet</dc:creator>
  <cp:keywords/>
  <dc:description>jacques.courbet@alfaseg.com.br</dc:description>
  <cp:lastModifiedBy>Ana Maria Ito Del Monaco</cp:lastModifiedBy>
  <cp:lastPrinted>2013-12-18T10:26:21Z</cp:lastPrinted>
  <dcterms:created xsi:type="dcterms:W3CDTF">2006-08-15T15:18:48Z</dcterms:created>
  <dcterms:modified xsi:type="dcterms:W3CDTF">2019-01-21T12:03:24Z</dcterms:modified>
  <cp:category/>
  <cp:version/>
  <cp:contentType/>
  <cp:contentStatus/>
</cp:coreProperties>
</file>